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cruitment Dashboar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<sst xmlns="http://schemas.openxmlformats.org/spreadsheetml/2006/main" count="96" uniqueCount="90">
  <si>
    <t xml:space="preserve">Recruitment Dashboard</t>
  </si>
  <si>
    <t xml:space="preserve">Everything on this sheet is calculated from the two tables below. Fill in the yellow cells; every figure in white or green updates itself.</t>
  </si>
  <si>
    <t xml:space="preserve">Open Positions</t>
  </si>
  <si>
    <t xml:space="preserve">Active Candidates</t>
  </si>
  <si>
    <t xml:space="preserve">Interviews Held (latest week)</t>
  </si>
  <si>
    <t xml:space="preserve">Offers Currently Out</t>
  </si>
  <si>
    <t xml:space="preserve">Total Hires (all weeks)</t>
  </si>
  <si>
    <t xml:space="preserve">Avg Time to Hire (days)</t>
  </si>
  <si>
    <t xml:space="preserve">HIRING FUNNEL   —   enter your counts in the yellow column</t>
  </si>
  <si>
    <t xml:space="preserve">Stage</t>
  </si>
  <si>
    <t xml:space="preserve">Candidates</t>
  </si>
  <si>
    <t xml:space="preserve">% of previous stage</t>
  </si>
  <si>
    <t xml:space="preserve">% of all sourced</t>
  </si>
  <si>
    <t xml:space="preserve">Your target %</t>
  </si>
  <si>
    <t xml:space="preserve">Notes</t>
  </si>
  <si>
    <t xml:space="preserve">Candidates sourced</t>
  </si>
  <si>
    <t xml:space="preserve">—</t>
  </si>
  <si>
    <t xml:space="preserve">Total profiles found across all channels</t>
  </si>
  <si>
    <t xml:space="preserve">Resumes screened</t>
  </si>
  <si>
    <t xml:space="preserve">Reviewed against the job requirements</t>
  </si>
  <si>
    <t xml:space="preserve">HR screens cleared</t>
  </si>
  <si>
    <t xml:space="preserve">Passed the recruiter call</t>
  </si>
  <si>
    <t xml:space="preserve">Technical interviews cleared</t>
  </si>
  <si>
    <t xml:space="preserve">Passed the role-specific round</t>
  </si>
  <si>
    <t xml:space="preserve">Final interviews cleared</t>
  </si>
  <si>
    <t xml:space="preserve">Approved by the hiring manager</t>
  </si>
  <si>
    <t xml:space="preserve">Offers sent</t>
  </si>
  <si>
    <t xml:space="preserve">Offers extended to candidates</t>
  </si>
  <si>
    <t xml:space="preserve">Offers accepted</t>
  </si>
  <si>
    <t xml:space="preserve">Signed and returned</t>
  </si>
  <si>
    <t xml:space="preserve">Candidates joined</t>
  </si>
  <si>
    <t xml:space="preserve">Actually started on day one</t>
  </si>
  <si>
    <t xml:space="preserve">KEY RATIOS   —   all calculated, nothing to enter</t>
  </si>
  <si>
    <t xml:space="preserve">Metric</t>
  </si>
  <si>
    <t xml:space="preserve">Value</t>
  </si>
  <si>
    <t xml:space="preserve">What it tells you</t>
  </si>
  <si>
    <t xml:space="preserve">Sourced-to-screen rate</t>
  </si>
  <si>
    <t xml:space="preserve">How much of your sourced volume is actually worth reviewing.</t>
  </si>
  <si>
    <t xml:space="preserve">Screen-to-interview rate</t>
  </si>
  <si>
    <t xml:space="preserve">Low here usually means your screening criteria are too loose.</t>
  </si>
  <si>
    <t xml:space="preserve">Interview-to-offer ratio</t>
  </si>
  <si>
    <t xml:space="preserve">Interviews cleared per offer made. Above 2.0 means you are over-interviewing.</t>
  </si>
  <si>
    <t xml:space="preserve">Offer acceptance rate</t>
  </si>
  <si>
    <t xml:space="preserve">Below 70% points at pay, speed, or candidate experience.</t>
  </si>
  <si>
    <t xml:space="preserve">Offer-to-join rate</t>
  </si>
  <si>
    <t xml:space="preserve">Gap here means candidates are dropping out during notice period.</t>
  </si>
  <si>
    <t xml:space="preserve">Overall sourced-to-hire rate</t>
  </si>
  <si>
    <t xml:space="preserve">Your true funnel efficiency, end to end.</t>
  </si>
  <si>
    <t xml:space="preserve">Candidate drop-off rate</t>
  </si>
  <si>
    <t xml:space="preserve">The share of sourced candidates who never joined.</t>
  </si>
  <si>
    <t xml:space="preserve">TIME TO HIRE LOG   —   one row per role</t>
  </si>
  <si>
    <t xml:space="preserve">Role</t>
  </si>
  <si>
    <t xml:space="preserve">Date Opened</t>
  </si>
  <si>
    <t xml:space="preserve">Date Filled</t>
  </si>
  <si>
    <t xml:space="preserve">Days Open / To Hire</t>
  </si>
  <si>
    <t xml:space="preserve">Status</t>
  </si>
  <si>
    <t xml:space="preserve">Senior Frontend Developer</t>
  </si>
  <si>
    <t xml:space="preserve">Open</t>
  </si>
  <si>
    <t xml:space="preserve">Two openings, one pipeline</t>
  </si>
  <si>
    <t xml:space="preserve">Product Designer</t>
  </si>
  <si>
    <t xml:space="preserve">Awaiting JD sign-off</t>
  </si>
  <si>
    <t xml:space="preserve">Data Analyst</t>
  </si>
  <si>
    <t xml:space="preserve">60 applications received</t>
  </si>
  <si>
    <t xml:space="preserve">Backend Engineer</t>
  </si>
  <si>
    <t xml:space="preserve">Final round this week</t>
  </si>
  <si>
    <t xml:space="preserve">QA Engineer</t>
  </si>
  <si>
    <t xml:space="preserve">Filled</t>
  </si>
  <si>
    <t xml:space="preserve">Joined on schedule</t>
  </si>
  <si>
    <t xml:space="preserve">Content Marketer</t>
  </si>
  <si>
    <t xml:space="preserve">Average time to hire (filled roles)</t>
  </si>
  <si>
    <t xml:space="preserve">Roles filled</t>
  </si>
  <si>
    <t xml:space="preserve">Roles still open</t>
  </si>
  <si>
    <t xml:space="preserve">Average days open (unfilled roles)</t>
  </si>
  <si>
    <t xml:space="preserve">Roles open longer than 45 days</t>
  </si>
  <si>
    <t xml:space="preserve">WEEKLY SNAPSHOT   —   the tiles at the top read the most recent row here</t>
  </si>
  <si>
    <t xml:space="preserve">Week Ending</t>
  </si>
  <si>
    <t xml:space="preserve">Open Roles</t>
  </si>
  <si>
    <t xml:space="preserve">Interviews Held</t>
  </si>
  <si>
    <t xml:space="preserve">Offers Out</t>
  </si>
  <si>
    <t xml:space="preserve">Hires</t>
  </si>
  <si>
    <t xml:space="preserve">HOW TO USE THIS SHEET</t>
  </si>
  <si>
    <t xml:space="preserve">•  Yellow cells with blue text are the ones you fill in. Everything else is calculated for you — do not overwrite it.</t>
  </si>
  <si>
    <t xml:space="preserve">•  Row(s) marked EXAMPLE show the expected format. Delete them once you have entered your own data.</t>
  </si>
  <si>
    <t xml:space="preserve">•  Cells with a dropdown arrow accept only the listed values; the calculations depend on those exact words.</t>
  </si>
  <si>
    <t xml:space="preserve">•  This sheet stands alone — it does not read from any other file or tab. Everything it needs is on this page.</t>
  </si>
  <si>
    <t xml:space="preserve">•  Add one row to the Weekly Snapshot each Friday. The six tiles at the top always show the most recent week.</t>
  </si>
  <si>
    <t xml:space="preserve">•  Set a benchmark in 'Your target %' and the funnel flags any stage that falls below it in red.</t>
  </si>
  <si>
    <t xml:space="preserve">•  A role open more than 45 days turns red in the Time to Hire Log.</t>
  </si>
  <si>
    <t xml:space="preserve">•  All numbers currently shown are EXAMPLES. Clear them and enter your own.</t>
  </si>
  <si>
    <t xml:space="preserve">Free recruitment workflow template  ·  Leelu AI  ·  Sample data shown is illustrative only and is not drawn from any real hiring campaign.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</si>
</sst>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%"/>
    <numFmt numFmtId="167" formatCode="0.0"/>
    <numFmt numFmtId="168" formatCode="dd\-mmm\-yyyy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4A5568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26"/>
      <color rgb="FF1F3A5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0000FF"/>
      <name val="Arial"/>
      <family val="0"/>
      <charset val="1"/>
    </font>
    <font>
      <b val="true"/>
      <sz val="11"/>
      <color rgb="FF1F3A5F"/>
      <name val="Arial"/>
      <family val="0"/>
      <charset val="1"/>
    </font>
    <font>
      <i val="true"/>
      <sz val="9"/>
      <color rgb="FF6B7A8C"/>
      <name val="Arial"/>
      <family val="0"/>
      <charset val="1"/>
    </font>
    <font>
      <b val="true"/>
      <sz val="10"/>
      <color rgb="FF1F3A5F"/>
      <name val="Arial"/>
      <family val="0"/>
      <charset val="1"/>
    </font>
    <font>
      <sz val="11"/>
      <color rgb="FF0000FF"/>
      <name val="Arial"/>
      <family val="0"/>
      <charset val="1"/>
    </font>
    <font>
      <sz val="9"/>
      <color rgb="FF4A5568"/>
      <name val="Arial"/>
      <family val="0"/>
      <charset val="1"/>
    </font>
    <font>
      <i val="true"/>
      <sz val="8"/>
      <color rgb="FF8896A6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A5F"/>
        <bgColor rgb="FF2F4858"/>
      </patternFill>
    </fill>
    <fill>
      <patternFill patternType="solid">
        <fgColor rgb="FF2F4858"/>
        <bgColor rgb="FF1F3A5F"/>
      </patternFill>
    </fill>
    <fill>
      <patternFill patternType="solid">
        <fgColor rgb="FFF7FAFC"/>
        <bgColor rgb="FFFFFFFF"/>
      </patternFill>
    </fill>
    <fill>
      <patternFill patternType="solid">
        <fgColor rgb="FFEDF2F7"/>
        <bgColor rgb="FFF7FAFC"/>
      </patternFill>
    </fill>
    <fill>
      <patternFill patternType="solid">
        <fgColor rgb="FFFFF9DB"/>
        <bgColor rgb="FFFFF3C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7CFD8"/>
      </left>
      <right style="thin">
        <color rgb="FFC7CFD8"/>
      </right>
      <top style="thin">
        <color rgb="FFC7CFD8"/>
      </top>
      <bottom style="thin">
        <color rgb="FFC7CF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color rgb="FF721C24"/>
        <sz val="10"/>
      </font>
      <fill>
        <patternFill>
          <bgColor rgb="FFF8D7DA"/>
        </patternFill>
      </fill>
    </dxf>
    <dxf>
      <fill>
        <patternFill>
          <bgColor rgb="FFD4EDDA"/>
        </patternFill>
      </fill>
    </dxf>
    <dxf>
      <fill>
        <patternFill>
          <bgColor rgb="FFFFF3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21C24"/>
      <rgbColor rgb="FF008000"/>
      <rgbColor rgb="FF000080"/>
      <rgbColor rgb="FF808000"/>
      <rgbColor rgb="FF800080"/>
      <rgbColor rgb="FF0F766E"/>
      <rgbColor rgb="FFC0C0C0"/>
      <rgbColor rgb="FF6B7A8C"/>
      <rgbColor rgb="FF9999FF"/>
      <rgbColor rgb="FF993366"/>
      <rgbColor rgb="FFFFF9DB"/>
      <rgbColor rgb="FFEDF2F7"/>
      <rgbColor rgb="FF660066"/>
      <rgbColor rgb="FFFF8080"/>
      <rgbColor rgb="FF0066CC"/>
      <rgbColor rgb="FFC7CF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AFC"/>
      <rgbColor rgb="FFD4EDDA"/>
      <rgbColor rgb="FFFFF3CD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4A5568"/>
      <rgbColor rgb="FF8896A6"/>
      <rgbColor rgb="FF1F3A5F"/>
      <rgbColor rgb="FF339966"/>
      <rgbColor rgb="FF003300"/>
      <rgbColor rgb="FF333300"/>
      <rgbColor rgb="FF993300"/>
      <rgbColor rgb="FF993366"/>
      <rgbColor rgb="FF333399"/>
      <rgbColor rgb="FF2F485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766E"/>
    <pageSetUpPr fitToPage="true"/>
  </sheetPr>
  <dimension ref="B2:G8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15"/>
    <col collapsed="false" customWidth="true" hidden="false" outlineLevel="0" max="6" min="4" style="0" width="19"/>
    <col collapsed="false" customWidth="true" hidden="false" outlineLevel="0" max="7" min="7" style="0" width="22"/>
    <col collapsed="false" customWidth="true" hidden="false" outlineLevel="0" max="8" min="8" style="0" width="3"/>
  </cols>
  <sheetData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  <c r="G3" s="2"/>
    </row>
    <row r="5" customFormat="false" ht="19.5" hidden="false" customHeight="true" outlineLevel="0" collapsed="false">
      <c r="B5" s="3" t="s">
        <v>2</v>
      </c>
      <c r="C5" s="3"/>
      <c r="D5" s="3" t="s">
        <v>3</v>
      </c>
      <c r="E5" s="3"/>
      <c r="F5" s="3" t="s">
        <v>4</v>
      </c>
      <c r="G5" s="3"/>
    </row>
    <row r="6" customFormat="false" ht="45.75" hidden="false" customHeight="true" outlineLevel="0" collapsed="false">
      <c r="B6" s="4" t="n">
        <f aca="false">IFERROR(INDEX($C$58:$C$69,MATCH(MAX($B$58:$B$69),$B$58:$B$69,0)),0)</f>
        <v>6</v>
      </c>
      <c r="C6" s="4"/>
      <c r="D6" s="4" t="n">
        <f aca="false">IFERROR(INDEX($D$58:$D$69,MATCH(MAX($B$58:$B$69),$B$58:$B$69,0)),0)</f>
        <v>52</v>
      </c>
      <c r="E6" s="4"/>
      <c r="F6" s="4" t="n">
        <f aca="false">IFERROR(INDEX($E$58:$E$69,MATCH(MAX($B$58:$B$69),$B$58:$B$69,0)),0)</f>
        <v>12</v>
      </c>
      <c r="G6" s="4"/>
    </row>
    <row r="8" customFormat="false" ht="19.5" hidden="false" customHeight="true" outlineLevel="0" collapsed="false">
      <c r="B8" s="3" t="s">
        <v>5</v>
      </c>
      <c r="C8" s="3"/>
      <c r="D8" s="3" t="s">
        <v>6</v>
      </c>
      <c r="E8" s="3"/>
      <c r="F8" s="3" t="s">
        <v>7</v>
      </c>
      <c r="G8" s="3"/>
    </row>
    <row r="9" customFormat="false" ht="45.75" hidden="false" customHeight="true" outlineLevel="0" collapsed="false">
      <c r="B9" s="4" t="n">
        <f aca="false">IFERROR(INDEX($F$58:$F$69,MATCH(MAX($B$58:$B$69),$B$58:$B$69,0)),0)</f>
        <v>3</v>
      </c>
      <c r="C9" s="4"/>
      <c r="D9" s="4" t="n">
        <f aca="false">SUM($G$58:$G$69)</f>
        <v>2</v>
      </c>
      <c r="E9" s="4"/>
      <c r="F9" s="4" t="n">
        <f aca="false">IFERROR(SUMPRODUCT(($F$34:$F$48="Filled")*($D$34:$D$48-$C$34:$C$48))/COUNTIF($F$34:$F$48,"Filled"),0)</f>
        <v>44</v>
      </c>
      <c r="G9" s="4"/>
    </row>
    <row r="11" customFormat="false" ht="24" hidden="false" customHeight="true" outlineLevel="0" collapsed="false">
      <c r="B11" s="5" t="s">
        <v>8</v>
      </c>
      <c r="C11" s="5"/>
      <c r="D11" s="5"/>
      <c r="E11" s="5"/>
      <c r="F11" s="5"/>
      <c r="G11" s="5"/>
    </row>
    <row r="12" customFormat="false" ht="30" hidden="false" customHeight="true" outlineLevel="0" collapsed="false"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  <c r="G12" s="6" t="s">
        <v>14</v>
      </c>
    </row>
    <row r="13" customFormat="false" ht="19.5" hidden="false" customHeight="true" outlineLevel="0" collapsed="false">
      <c r="B13" s="7" t="s">
        <v>15</v>
      </c>
      <c r="C13" s="8" t="n">
        <v>250</v>
      </c>
      <c r="D13" s="9" t="s">
        <v>16</v>
      </c>
      <c r="E13" s="9" t="n">
        <f aca="false">IFERROR($C13/$C$13,0)</f>
        <v>1</v>
      </c>
      <c r="F13" s="10" t="n">
        <v>1</v>
      </c>
      <c r="G13" s="11" t="s">
        <v>17</v>
      </c>
    </row>
    <row r="14" customFormat="false" ht="19.5" hidden="false" customHeight="true" outlineLevel="0" collapsed="false">
      <c r="B14" s="7" t="s">
        <v>18</v>
      </c>
      <c r="C14" s="8" t="n">
        <v>180</v>
      </c>
      <c r="D14" s="9" t="n">
        <f aca="false">IFERROR($C14/$C13,0)</f>
        <v>0.72</v>
      </c>
      <c r="E14" s="9" t="n">
        <f aca="false">IFERROR($C14/$C$13,0)</f>
        <v>0.72</v>
      </c>
      <c r="F14" s="10" t="n">
        <v>0.7</v>
      </c>
      <c r="G14" s="11" t="s">
        <v>19</v>
      </c>
    </row>
    <row r="15" customFormat="false" ht="19.5" hidden="false" customHeight="true" outlineLevel="0" collapsed="false">
      <c r="B15" s="7" t="s">
        <v>20</v>
      </c>
      <c r="C15" s="8" t="n">
        <v>40</v>
      </c>
      <c r="D15" s="9" t="n">
        <f aca="false">IFERROR($C15/$C14,0)</f>
        <v>0.222222222222222</v>
      </c>
      <c r="E15" s="9" t="n">
        <f aca="false">IFERROR($C15/$C$13,0)</f>
        <v>0.16</v>
      </c>
      <c r="F15" s="10" t="n">
        <v>0.22</v>
      </c>
      <c r="G15" s="11" t="s">
        <v>21</v>
      </c>
    </row>
    <row r="16" customFormat="false" ht="19.5" hidden="false" customHeight="true" outlineLevel="0" collapsed="false">
      <c r="B16" s="7" t="s">
        <v>22</v>
      </c>
      <c r="C16" s="8" t="n">
        <v>18</v>
      </c>
      <c r="D16" s="9" t="n">
        <f aca="false">IFERROR($C16/$C15,0)</f>
        <v>0.45</v>
      </c>
      <c r="E16" s="9" t="n">
        <f aca="false">IFERROR($C16/$C$13,0)</f>
        <v>0.072</v>
      </c>
      <c r="F16" s="10" t="n">
        <v>0.45</v>
      </c>
      <c r="G16" s="11" t="s">
        <v>23</v>
      </c>
    </row>
    <row r="17" customFormat="false" ht="19.5" hidden="false" customHeight="true" outlineLevel="0" collapsed="false">
      <c r="B17" s="7" t="s">
        <v>24</v>
      </c>
      <c r="C17" s="8" t="n">
        <v>8</v>
      </c>
      <c r="D17" s="9" t="n">
        <f aca="false">IFERROR($C17/$C16,0)</f>
        <v>0.444444444444444</v>
      </c>
      <c r="E17" s="9" t="n">
        <f aca="false">IFERROR($C17/$C$13,0)</f>
        <v>0.032</v>
      </c>
      <c r="F17" s="10" t="n">
        <v>0.45</v>
      </c>
      <c r="G17" s="11" t="s">
        <v>25</v>
      </c>
    </row>
    <row r="18" customFormat="false" ht="19.5" hidden="false" customHeight="true" outlineLevel="0" collapsed="false">
      <c r="B18" s="7" t="s">
        <v>26</v>
      </c>
      <c r="C18" s="8" t="n">
        <v>5</v>
      </c>
      <c r="D18" s="9" t="n">
        <f aca="false">IFERROR($C18/$C17,0)</f>
        <v>0.625</v>
      </c>
      <c r="E18" s="9" t="n">
        <f aca="false">IFERROR($C18/$C$13,0)</f>
        <v>0.02</v>
      </c>
      <c r="F18" s="10" t="n">
        <v>0.6</v>
      </c>
      <c r="G18" s="11" t="s">
        <v>27</v>
      </c>
    </row>
    <row r="19" customFormat="false" ht="19.5" hidden="false" customHeight="true" outlineLevel="0" collapsed="false">
      <c r="B19" s="7" t="s">
        <v>28</v>
      </c>
      <c r="C19" s="8" t="n">
        <v>4</v>
      </c>
      <c r="D19" s="9" t="n">
        <f aca="false">IFERROR($C19/$C18,0)</f>
        <v>0.8</v>
      </c>
      <c r="E19" s="9" t="n">
        <f aca="false">IFERROR($C19/$C$13,0)</f>
        <v>0.016</v>
      </c>
      <c r="F19" s="10" t="n">
        <v>0.8</v>
      </c>
      <c r="G19" s="11" t="s">
        <v>29</v>
      </c>
    </row>
    <row r="20" customFormat="false" ht="19.5" hidden="false" customHeight="true" outlineLevel="0" collapsed="false">
      <c r="B20" s="7" t="s">
        <v>30</v>
      </c>
      <c r="C20" s="8" t="n">
        <v>4</v>
      </c>
      <c r="D20" s="9" t="n">
        <f aca="false">IFERROR($C20/$C19,0)</f>
        <v>1</v>
      </c>
      <c r="E20" s="9" t="n">
        <f aca="false">IFERROR($C20/$C$13,0)</f>
        <v>0.016</v>
      </c>
      <c r="F20" s="10" t="n">
        <v>1</v>
      </c>
      <c r="G20" s="11" t="s">
        <v>31</v>
      </c>
    </row>
    <row r="22" customFormat="false" ht="24" hidden="false" customHeight="true" outlineLevel="0" collapsed="false">
      <c r="B22" s="5" t="s">
        <v>32</v>
      </c>
      <c r="C22" s="5"/>
      <c r="D22" s="5"/>
      <c r="E22" s="5"/>
      <c r="F22" s="5"/>
      <c r="G22" s="5"/>
    </row>
    <row r="23" customFormat="false" ht="30" hidden="false" customHeight="true" outlineLevel="0" collapsed="false">
      <c r="B23" s="6" t="s">
        <v>33</v>
      </c>
      <c r="C23" s="6" t="s">
        <v>34</v>
      </c>
      <c r="D23" s="6" t="s">
        <v>35</v>
      </c>
      <c r="E23" s="6"/>
      <c r="F23" s="6"/>
      <c r="G23" s="6"/>
    </row>
    <row r="24" customFormat="false" ht="19.5" hidden="false" customHeight="true" outlineLevel="0" collapsed="false">
      <c r="B24" s="12" t="s">
        <v>36</v>
      </c>
      <c r="C24" s="13" t="n">
        <f aca="false">IFERROR($C14/$C13,0)</f>
        <v>0.72</v>
      </c>
      <c r="D24" s="14" t="s">
        <v>37</v>
      </c>
      <c r="E24" s="14"/>
      <c r="F24" s="14"/>
      <c r="G24" s="14"/>
    </row>
    <row r="25" customFormat="false" ht="19.5" hidden="false" customHeight="true" outlineLevel="0" collapsed="false">
      <c r="B25" s="12" t="s">
        <v>38</v>
      </c>
      <c r="C25" s="13" t="n">
        <f aca="false">IFERROR($C15/$C14,0)</f>
        <v>0.222222222222222</v>
      </c>
      <c r="D25" s="14" t="s">
        <v>39</v>
      </c>
      <c r="E25" s="14"/>
      <c r="F25" s="14"/>
      <c r="G25" s="14"/>
    </row>
    <row r="26" customFormat="false" ht="19.5" hidden="false" customHeight="true" outlineLevel="0" collapsed="false">
      <c r="B26" s="12" t="s">
        <v>40</v>
      </c>
      <c r="C26" s="15" t="n">
        <f aca="false">IFERROR($C17/$C18,0)</f>
        <v>1.6</v>
      </c>
      <c r="D26" s="14" t="s">
        <v>41</v>
      </c>
      <c r="E26" s="14"/>
      <c r="F26" s="14"/>
      <c r="G26" s="14"/>
    </row>
    <row r="27" customFormat="false" ht="19.5" hidden="false" customHeight="true" outlineLevel="0" collapsed="false">
      <c r="B27" s="12" t="s">
        <v>42</v>
      </c>
      <c r="C27" s="13" t="n">
        <f aca="false">IFERROR($C19/$C18,0)</f>
        <v>0.8</v>
      </c>
      <c r="D27" s="14" t="s">
        <v>43</v>
      </c>
      <c r="E27" s="14"/>
      <c r="F27" s="14"/>
      <c r="G27" s="14"/>
    </row>
    <row r="28" customFormat="false" ht="19.5" hidden="false" customHeight="true" outlineLevel="0" collapsed="false">
      <c r="B28" s="12" t="s">
        <v>44</v>
      </c>
      <c r="C28" s="13" t="n">
        <f aca="false">IFERROR($C20/$C19,0)</f>
        <v>1</v>
      </c>
      <c r="D28" s="14" t="s">
        <v>45</v>
      </c>
      <c r="E28" s="14"/>
      <c r="F28" s="14"/>
      <c r="G28" s="14"/>
    </row>
    <row r="29" customFormat="false" ht="19.5" hidden="false" customHeight="true" outlineLevel="0" collapsed="false">
      <c r="B29" s="12" t="s">
        <v>46</v>
      </c>
      <c r="C29" s="13" t="n">
        <f aca="false">IFERROR($C20/$C13,0)</f>
        <v>0.016</v>
      </c>
      <c r="D29" s="14" t="s">
        <v>47</v>
      </c>
      <c r="E29" s="14"/>
      <c r="F29" s="14"/>
      <c r="G29" s="14"/>
    </row>
    <row r="30" customFormat="false" ht="19.5" hidden="false" customHeight="true" outlineLevel="0" collapsed="false">
      <c r="B30" s="12" t="s">
        <v>48</v>
      </c>
      <c r="C30" s="13" t="n">
        <f aca="false">IFERROR(($C13-$C20)/$C13,0)</f>
        <v>0.984</v>
      </c>
      <c r="D30" s="14" t="s">
        <v>49</v>
      </c>
      <c r="E30" s="14"/>
      <c r="F30" s="14"/>
      <c r="G30" s="14"/>
    </row>
    <row r="32" customFormat="false" ht="24" hidden="false" customHeight="true" outlineLevel="0" collapsed="false">
      <c r="B32" s="5" t="s">
        <v>50</v>
      </c>
      <c r="C32" s="5"/>
      <c r="D32" s="5"/>
      <c r="E32" s="5"/>
      <c r="F32" s="5"/>
      <c r="G32" s="5"/>
    </row>
    <row r="33" customFormat="false" ht="30" hidden="false" customHeight="true" outlineLevel="0" collapsed="false">
      <c r="B33" s="6" t="s">
        <v>51</v>
      </c>
      <c r="C33" s="6" t="s">
        <v>52</v>
      </c>
      <c r="D33" s="6" t="s">
        <v>53</v>
      </c>
      <c r="E33" s="6" t="s">
        <v>54</v>
      </c>
      <c r="F33" s="6" t="s">
        <v>55</v>
      </c>
      <c r="G33" s="6" t="s">
        <v>14</v>
      </c>
    </row>
    <row r="34" customFormat="false" ht="18.75" hidden="false" customHeight="true" outlineLevel="0" collapsed="false">
      <c r="B34" s="16" t="s">
        <v>56</v>
      </c>
      <c r="C34" s="17" t="n">
        <f aca="true">TODAY()-21</f>
        <v>46209</v>
      </c>
      <c r="D34" s="17"/>
      <c r="E34" s="18" t="n">
        <f aca="true">IF(OR($B34="",$C34=""),"",IF($D34="",TODAY()-$C34,$D34-$C34))</f>
        <v>21</v>
      </c>
      <c r="F34" s="19" t="s">
        <v>57</v>
      </c>
      <c r="G34" s="16" t="s">
        <v>58</v>
      </c>
    </row>
    <row r="35" customFormat="false" ht="18.75" hidden="false" customHeight="true" outlineLevel="0" collapsed="false">
      <c r="B35" s="16" t="s">
        <v>59</v>
      </c>
      <c r="C35" s="17" t="n">
        <f aca="true">TODAY()-5</f>
        <v>46225</v>
      </c>
      <c r="D35" s="17"/>
      <c r="E35" s="18" t="n">
        <f aca="true">IF(OR($B35="",$C35=""),"",IF($D35="",TODAY()-$C35,$D35-$C35))</f>
        <v>5</v>
      </c>
      <c r="F35" s="19" t="s">
        <v>57</v>
      </c>
      <c r="G35" s="16" t="s">
        <v>60</v>
      </c>
    </row>
    <row r="36" customFormat="false" ht="18.75" hidden="false" customHeight="true" outlineLevel="0" collapsed="false">
      <c r="B36" s="16" t="s">
        <v>61</v>
      </c>
      <c r="C36" s="17" t="n">
        <f aca="true">TODAY()-28</f>
        <v>46202</v>
      </c>
      <c r="D36" s="17"/>
      <c r="E36" s="18" t="n">
        <f aca="true">IF(OR($B36="",$C36=""),"",IF($D36="",TODAY()-$C36,$D36-$C36))</f>
        <v>28</v>
      </c>
      <c r="F36" s="19" t="s">
        <v>57</v>
      </c>
      <c r="G36" s="16" t="s">
        <v>62</v>
      </c>
    </row>
    <row r="37" customFormat="false" ht="18.75" hidden="false" customHeight="true" outlineLevel="0" collapsed="false">
      <c r="B37" s="16" t="s">
        <v>63</v>
      </c>
      <c r="C37" s="17" t="n">
        <f aca="true">TODAY()-35</f>
        <v>46195</v>
      </c>
      <c r="D37" s="17"/>
      <c r="E37" s="18" t="n">
        <f aca="true">IF(OR($B37="",$C37=""),"",IF($D37="",TODAY()-$C37,$D37-$C37))</f>
        <v>35</v>
      </c>
      <c r="F37" s="19" t="s">
        <v>57</v>
      </c>
      <c r="G37" s="16" t="s">
        <v>64</v>
      </c>
    </row>
    <row r="38" customFormat="false" ht="18.75" hidden="false" customHeight="true" outlineLevel="0" collapsed="false">
      <c r="B38" s="16" t="s">
        <v>65</v>
      </c>
      <c r="C38" s="17" t="n">
        <f aca="true">TODAY()-52</f>
        <v>46178</v>
      </c>
      <c r="D38" s="17" t="n">
        <f aca="true">TODAY()-8</f>
        <v>46222</v>
      </c>
      <c r="E38" s="18" t="n">
        <f aca="true">IF(OR($B38="",$C38=""),"",IF($D38="",TODAY()-$C38,$D38-$C38))</f>
        <v>44</v>
      </c>
      <c r="F38" s="19" t="s">
        <v>66</v>
      </c>
      <c r="G38" s="16" t="s">
        <v>67</v>
      </c>
    </row>
    <row r="39" customFormat="false" ht="18.75" hidden="false" customHeight="true" outlineLevel="0" collapsed="false">
      <c r="B39" s="16" t="s">
        <v>68</v>
      </c>
      <c r="C39" s="17" t="n">
        <f aca="true">TODAY()-63</f>
        <v>46167</v>
      </c>
      <c r="D39" s="17" t="n">
        <f aca="true">TODAY()-19</f>
        <v>46211</v>
      </c>
      <c r="E39" s="18" t="n">
        <f aca="true">IF(OR($B39="",$C39=""),"",IF($D39="",TODAY()-$C39,$D39-$C39))</f>
        <v>44</v>
      </c>
      <c r="F39" s="19" t="s">
        <v>66</v>
      </c>
      <c r="G39" s="16"/>
    </row>
    <row r="40" customFormat="false" ht="18.75" hidden="false" customHeight="true" outlineLevel="0" collapsed="false">
      <c r="B40" s="16"/>
      <c r="C40" s="17"/>
      <c r="D40" s="17"/>
      <c r="E40" s="18" t="str">
        <f aca="true">IF(OR($B40="",$C40=""),"",IF($D40="",TODAY()-$C40,$D40-$C40))</f>
        <v/>
      </c>
      <c r="F40" s="19"/>
      <c r="G40" s="16"/>
    </row>
    <row r="41" customFormat="false" ht="18.75" hidden="false" customHeight="true" outlineLevel="0" collapsed="false">
      <c r="B41" s="16"/>
      <c r="C41" s="17"/>
      <c r="D41" s="17"/>
      <c r="E41" s="18" t="str">
        <f aca="true">IF(OR($B41="",$C41=""),"",IF($D41="",TODAY()-$C41,$D41-$C41))</f>
        <v/>
      </c>
      <c r="F41" s="19"/>
      <c r="G41" s="16"/>
    </row>
    <row r="42" customFormat="false" ht="18.75" hidden="false" customHeight="true" outlineLevel="0" collapsed="false">
      <c r="B42" s="16"/>
      <c r="C42" s="17"/>
      <c r="D42" s="17"/>
      <c r="E42" s="18" t="str">
        <f aca="true">IF(OR($B42="",$C42=""),"",IF($D42="",TODAY()-$C42,$D42-$C42))</f>
        <v/>
      </c>
      <c r="F42" s="19"/>
      <c r="G42" s="16"/>
    </row>
    <row r="43" customFormat="false" ht="18.75" hidden="false" customHeight="true" outlineLevel="0" collapsed="false">
      <c r="B43" s="16"/>
      <c r="C43" s="17"/>
      <c r="D43" s="17"/>
      <c r="E43" s="18" t="str">
        <f aca="true">IF(OR($B43="",$C43=""),"",IF($D43="",TODAY()-$C43,$D43-$C43))</f>
        <v/>
      </c>
      <c r="F43" s="19"/>
      <c r="G43" s="16"/>
    </row>
    <row r="44" customFormat="false" ht="18.75" hidden="false" customHeight="true" outlineLevel="0" collapsed="false">
      <c r="B44" s="16"/>
      <c r="C44" s="17"/>
      <c r="D44" s="17"/>
      <c r="E44" s="18" t="str">
        <f aca="true">IF(OR($B44="",$C44=""),"",IF($D44="",TODAY()-$C44,$D44-$C44))</f>
        <v/>
      </c>
      <c r="F44" s="19"/>
      <c r="G44" s="16"/>
    </row>
    <row r="45" customFormat="false" ht="18.75" hidden="false" customHeight="true" outlineLevel="0" collapsed="false">
      <c r="B45" s="16"/>
      <c r="C45" s="17"/>
      <c r="D45" s="17"/>
      <c r="E45" s="18" t="str">
        <f aca="true">IF(OR($B45="",$C45=""),"",IF($D45="",TODAY()-$C45,$D45-$C45))</f>
        <v/>
      </c>
      <c r="F45" s="19"/>
      <c r="G45" s="16"/>
    </row>
    <row r="46" customFormat="false" ht="18.75" hidden="false" customHeight="true" outlineLevel="0" collapsed="false">
      <c r="B46" s="16"/>
      <c r="C46" s="17"/>
      <c r="D46" s="17"/>
      <c r="E46" s="18" t="str">
        <f aca="true">IF(OR($B46="",$C46=""),"",IF($D46="",TODAY()-$C46,$D46-$C46))</f>
        <v/>
      </c>
      <c r="F46" s="19"/>
      <c r="G46" s="16"/>
    </row>
    <row r="47" customFormat="false" ht="18.75" hidden="false" customHeight="true" outlineLevel="0" collapsed="false">
      <c r="B47" s="16"/>
      <c r="C47" s="17"/>
      <c r="D47" s="17"/>
      <c r="E47" s="18" t="str">
        <f aca="true">IF(OR($B47="",$C47=""),"",IF($D47="",TODAY()-$C47,$D47-$C47))</f>
        <v/>
      </c>
      <c r="F47" s="19"/>
      <c r="G47" s="16"/>
    </row>
    <row r="48" customFormat="false" ht="18.75" hidden="false" customHeight="true" outlineLevel="0" collapsed="false">
      <c r="B48" s="16"/>
      <c r="C48" s="17"/>
      <c r="D48" s="17"/>
      <c r="E48" s="18" t="str">
        <f aca="true">IF(OR($B48="",$C48=""),"",IF($D48="",TODAY()-$C48,$D48-$C48))</f>
        <v/>
      </c>
      <c r="F48" s="19"/>
      <c r="G48" s="16"/>
    </row>
    <row r="50" customFormat="false" ht="18.75" hidden="false" customHeight="true" outlineLevel="0" collapsed="false">
      <c r="B50" s="12" t="s">
        <v>69</v>
      </c>
      <c r="C50" s="20" t="n">
        <f aca="false">IFERROR(SUMPRODUCT(($F$34:$F$48="Filled")*($D$34:$D$48-$C$34:$C$48))/COUNTIF($F$34:$F$48,"Filled"),0)</f>
        <v>44</v>
      </c>
    </row>
    <row r="51" customFormat="false" ht="18.75" hidden="false" customHeight="true" outlineLevel="0" collapsed="false">
      <c r="B51" s="12" t="s">
        <v>70</v>
      </c>
      <c r="C51" s="20" t="n">
        <f aca="false">COUNTIF($F$34:$F$48,"Filled")</f>
        <v>2</v>
      </c>
    </row>
    <row r="52" customFormat="false" ht="18.75" hidden="false" customHeight="true" outlineLevel="0" collapsed="false">
      <c r="B52" s="12" t="s">
        <v>71</v>
      </c>
      <c r="C52" s="20" t="n">
        <f aca="false">COUNTIF($F$34:$F$48,"Open")</f>
        <v>4</v>
      </c>
    </row>
    <row r="53" customFormat="false" ht="18.75" hidden="false" customHeight="true" outlineLevel="0" collapsed="false">
      <c r="B53" s="12" t="s">
        <v>72</v>
      </c>
      <c r="C53" s="20" t="n">
        <f aca="true">IFERROR(SUMPRODUCT(($F$34:$F$48="Open")*($C$34:$C$48&gt;0)*(TODAY()-$C$34:$C$48))/COUNTIF($F$34:$F$48,"Open"),0)</f>
        <v>22.25</v>
      </c>
    </row>
    <row r="54" customFormat="false" ht="18.75" hidden="false" customHeight="true" outlineLevel="0" collapsed="false">
      <c r="B54" s="12" t="s">
        <v>73</v>
      </c>
      <c r="C54" s="20" t="n">
        <f aca="true">SUMPRODUCT(($F$34:$F$48="Open")*($C$34:$C$48&gt;0)*((TODAY()-$C$34:$C$48)&gt;45))</f>
        <v>0</v>
      </c>
    </row>
    <row r="56" customFormat="false" ht="24" hidden="false" customHeight="true" outlineLevel="0" collapsed="false">
      <c r="B56" s="5" t="s">
        <v>74</v>
      </c>
      <c r="C56" s="5"/>
      <c r="D56" s="5"/>
      <c r="E56" s="5"/>
      <c r="F56" s="5"/>
      <c r="G56" s="5"/>
    </row>
    <row r="57" customFormat="false" ht="30" hidden="false" customHeight="true" outlineLevel="0" collapsed="false">
      <c r="B57" s="6" t="s">
        <v>75</v>
      </c>
      <c r="C57" s="6" t="s">
        <v>76</v>
      </c>
      <c r="D57" s="6" t="s">
        <v>3</v>
      </c>
      <c r="E57" s="6" t="s">
        <v>77</v>
      </c>
      <c r="F57" s="6" t="s">
        <v>78</v>
      </c>
      <c r="G57" s="6" t="s">
        <v>79</v>
      </c>
    </row>
    <row r="58" customFormat="false" ht="18.75" hidden="false" customHeight="true" outlineLevel="0" collapsed="false">
      <c r="B58" s="21" t="n">
        <f aca="true">TODAY()-21</f>
        <v>46209</v>
      </c>
      <c r="C58" s="22" t="n">
        <v>5</v>
      </c>
      <c r="D58" s="22" t="n">
        <v>34</v>
      </c>
      <c r="E58" s="22" t="n">
        <v>6</v>
      </c>
      <c r="F58" s="22" t="n">
        <v>1</v>
      </c>
      <c r="G58" s="22" t="n">
        <v>0</v>
      </c>
    </row>
    <row r="59" customFormat="false" ht="18.75" hidden="false" customHeight="true" outlineLevel="0" collapsed="false">
      <c r="B59" s="21" t="n">
        <f aca="true">TODAY()-14</f>
        <v>46216</v>
      </c>
      <c r="C59" s="22" t="n">
        <v>6</v>
      </c>
      <c r="D59" s="22" t="n">
        <v>41</v>
      </c>
      <c r="E59" s="22" t="n">
        <v>9</v>
      </c>
      <c r="F59" s="22" t="n">
        <v>2</v>
      </c>
      <c r="G59" s="22" t="n">
        <v>1</v>
      </c>
    </row>
    <row r="60" customFormat="false" ht="18.75" hidden="false" customHeight="true" outlineLevel="0" collapsed="false">
      <c r="B60" s="21" t="n">
        <f aca="true">TODAY()-7</f>
        <v>46223</v>
      </c>
      <c r="C60" s="22" t="n">
        <v>6</v>
      </c>
      <c r="D60" s="22" t="n">
        <v>47</v>
      </c>
      <c r="E60" s="22" t="n">
        <v>11</v>
      </c>
      <c r="F60" s="22" t="n">
        <v>3</v>
      </c>
      <c r="G60" s="22" t="n">
        <v>0</v>
      </c>
    </row>
    <row r="61" customFormat="false" ht="18.75" hidden="false" customHeight="true" outlineLevel="0" collapsed="false">
      <c r="B61" s="21" t="n">
        <f aca="true">TODAY()</f>
        <v>46230</v>
      </c>
      <c r="C61" s="22" t="n">
        <v>6</v>
      </c>
      <c r="D61" s="22" t="n">
        <v>52</v>
      </c>
      <c r="E61" s="22" t="n">
        <v>12</v>
      </c>
      <c r="F61" s="22" t="n">
        <v>3</v>
      </c>
      <c r="G61" s="22" t="n">
        <v>1</v>
      </c>
    </row>
    <row r="62" customFormat="false" ht="18.75" hidden="false" customHeight="true" outlineLevel="0" collapsed="false">
      <c r="B62" s="21"/>
      <c r="C62" s="22"/>
      <c r="D62" s="22"/>
      <c r="E62" s="22"/>
      <c r="F62" s="22"/>
      <c r="G62" s="22"/>
    </row>
    <row r="63" customFormat="false" ht="18.75" hidden="false" customHeight="true" outlineLevel="0" collapsed="false">
      <c r="B63" s="21"/>
      <c r="C63" s="22"/>
      <c r="D63" s="22"/>
      <c r="E63" s="22"/>
      <c r="F63" s="22"/>
      <c r="G63" s="22"/>
    </row>
    <row r="64" customFormat="false" ht="18.75" hidden="false" customHeight="true" outlineLevel="0" collapsed="false">
      <c r="B64" s="21"/>
      <c r="C64" s="22"/>
      <c r="D64" s="22"/>
      <c r="E64" s="22"/>
      <c r="F64" s="22"/>
      <c r="G64" s="22"/>
    </row>
    <row r="65" customFormat="false" ht="18.75" hidden="false" customHeight="true" outlineLevel="0" collapsed="false">
      <c r="B65" s="21"/>
      <c r="C65" s="22"/>
      <c r="D65" s="22"/>
      <c r="E65" s="22"/>
      <c r="F65" s="22"/>
      <c r="G65" s="22"/>
    </row>
    <row r="66" customFormat="false" ht="18.75" hidden="false" customHeight="true" outlineLevel="0" collapsed="false">
      <c r="B66" s="21"/>
      <c r="C66" s="22"/>
      <c r="D66" s="22"/>
      <c r="E66" s="22"/>
      <c r="F66" s="22"/>
      <c r="G66" s="22"/>
    </row>
    <row r="67" customFormat="false" ht="18.75" hidden="false" customHeight="true" outlineLevel="0" collapsed="false">
      <c r="B67" s="21"/>
      <c r="C67" s="22"/>
      <c r="D67" s="22"/>
      <c r="E67" s="22"/>
      <c r="F67" s="22"/>
      <c r="G67" s="22"/>
    </row>
    <row r="68" customFormat="false" ht="18.75" hidden="false" customHeight="true" outlineLevel="0" collapsed="false">
      <c r="B68" s="21"/>
      <c r="C68" s="22"/>
      <c r="D68" s="22"/>
      <c r="E68" s="22"/>
      <c r="F68" s="22"/>
      <c r="G68" s="22"/>
    </row>
    <row r="69" customFormat="false" ht="18.75" hidden="false" customHeight="true" outlineLevel="0" collapsed="false">
      <c r="B69" s="21"/>
      <c r="C69" s="22"/>
      <c r="D69" s="22"/>
      <c r="E69" s="22"/>
      <c r="F69" s="22"/>
      <c r="G69" s="22"/>
    </row>
    <row r="71" customFormat="false" ht="21.75" hidden="false" customHeight="true" outlineLevel="0" collapsed="false">
      <c r="B71" s="23" t="s">
        <v>80</v>
      </c>
      <c r="C71" s="23"/>
      <c r="D71" s="23"/>
      <c r="E71" s="23"/>
      <c r="F71" s="23"/>
      <c r="G71" s="23"/>
    </row>
    <row r="72" customFormat="false" ht="15.75" hidden="false" customHeight="true" outlineLevel="0" collapsed="false">
      <c r="B72" s="24" t="s">
        <v>81</v>
      </c>
      <c r="C72" s="24"/>
      <c r="D72" s="24"/>
      <c r="E72" s="24"/>
      <c r="F72" s="24"/>
      <c r="G72" s="24"/>
    </row>
    <row r="73" customFormat="false" ht="15.75" hidden="false" customHeight="true" outlineLevel="0" collapsed="false">
      <c r="B73" s="24" t="s">
        <v>82</v>
      </c>
      <c r="C73" s="24"/>
      <c r="D73" s="24"/>
      <c r="E73" s="24"/>
      <c r="F73" s="24"/>
      <c r="G73" s="24"/>
    </row>
    <row r="74" customFormat="false" ht="15.75" hidden="false" customHeight="true" outlineLevel="0" collapsed="false">
      <c r="B74" s="24" t="s">
        <v>83</v>
      </c>
      <c r="C74" s="24"/>
      <c r="D74" s="24"/>
      <c r="E74" s="24"/>
      <c r="F74" s="24"/>
      <c r="G74" s="24"/>
    </row>
    <row r="75" customFormat="false" ht="15.75" hidden="false" customHeight="true" outlineLevel="0" collapsed="false">
      <c r="B75" s="24" t="s">
        <v>84</v>
      </c>
      <c r="C75" s="24"/>
      <c r="D75" s="24"/>
      <c r="E75" s="24"/>
      <c r="F75" s="24"/>
      <c r="G75" s="24"/>
    </row>
    <row r="76" customFormat="false" ht="15.75" hidden="false" customHeight="true" outlineLevel="0" collapsed="false">
      <c r="B76" s="24" t="s">
        <v>85</v>
      </c>
      <c r="C76" s="24"/>
      <c r="D76" s="24"/>
      <c r="E76" s="24"/>
      <c r="F76" s="24"/>
      <c r="G76" s="24"/>
    </row>
    <row r="77" customFormat="false" ht="15.75" hidden="false" customHeight="true" outlineLevel="0" collapsed="false">
      <c r="B77" s="24" t="s">
        <v>86</v>
      </c>
      <c r="C77" s="24"/>
      <c r="D77" s="24"/>
      <c r="E77" s="24"/>
      <c r="F77" s="24"/>
      <c r="G77" s="24"/>
    </row>
    <row r="78" customFormat="false" ht="15.75" hidden="false" customHeight="true" outlineLevel="0" collapsed="false">
      <c r="B78" s="24" t="s">
        <v>87</v>
      </c>
      <c r="C78" s="24"/>
      <c r="D78" s="24"/>
      <c r="E78" s="24"/>
      <c r="F78" s="24"/>
      <c r="G78" s="24"/>
    </row>
    <row r="79" customFormat="false" ht="15.75" hidden="false" customHeight="true" outlineLevel="0" collapsed="false">
      <c r="B79" s="24" t="s">
        <v>88</v>
      </c>
      <c r="C79" s="24"/>
      <c r="D79" s="24"/>
      <c r="E79" s="24"/>
      <c r="F79" s="24"/>
      <c r="G79" s="24"/>
    </row>
    <row r="81" customFormat="false" ht="15" hidden="false" customHeight="false" outlineLevel="0" collapsed="false">
      <c r="B81" s="25" t="s">
        <v>89</v>
      </c>
      <c r="C81" s="25"/>
      <c r="D81" s="25"/>
      <c r="E81" s="25"/>
      <c r="F81" s="25"/>
      <c r="G81" s="25"/>
    </row>
  </sheetData>
  <mergeCells count="36">
    <mergeCell ref="B2:G2"/>
    <mergeCell ref="B3:G3"/>
    <mergeCell ref="B5:C5"/>
    <mergeCell ref="D5:E5"/>
    <mergeCell ref="F5:G5"/>
    <mergeCell ref="B6:C6"/>
    <mergeCell ref="D6:E6"/>
    <mergeCell ref="F6:G6"/>
    <mergeCell ref="B8:C8"/>
    <mergeCell ref="D8:E8"/>
    <mergeCell ref="F8:G8"/>
    <mergeCell ref="B9:C9"/>
    <mergeCell ref="D9:E9"/>
    <mergeCell ref="F9:G9"/>
    <mergeCell ref="B11:G11"/>
    <mergeCell ref="B22:G22"/>
    <mergeCell ref="D23:G23"/>
    <mergeCell ref="D24:G24"/>
    <mergeCell ref="D25:G25"/>
    <mergeCell ref="D26:G26"/>
    <mergeCell ref="D27:G27"/>
    <mergeCell ref="D28:G28"/>
    <mergeCell ref="D29:G29"/>
    <mergeCell ref="D30:G30"/>
    <mergeCell ref="B32:G32"/>
    <mergeCell ref="B56:G56"/>
    <mergeCell ref="B71:G71"/>
    <mergeCell ref="B72:G72"/>
    <mergeCell ref="B73:G73"/>
    <mergeCell ref="B74:G74"/>
    <mergeCell ref="B75:G75"/>
    <mergeCell ref="B76:G76"/>
    <mergeCell ref="B77:G77"/>
    <mergeCell ref="B78:G78"/>
    <mergeCell ref="B79:G79"/>
    <mergeCell ref="B81:G81"/>
  </mergeCells>
  <conditionalFormatting sqref="D14:D20">
    <cfRule type="expression" priority="2" aboveAverage="0" equalAverage="0" bottom="0" percent="0" rank="0" text="" dxfId="0">
      <formula>AND($F14&gt;0,$D14&lt;$F14)</formula>
    </cfRule>
  </conditionalFormatting>
  <conditionalFormatting sqref="F34:F48">
    <cfRule type="cellIs" priority="3" operator="equal" aboveAverage="0" equalAverage="0" bottom="0" percent="0" rank="0" text="" dxfId="1">
      <formula>"Filled"</formula>
    </cfRule>
    <cfRule type="cellIs" priority="4" operator="equal" aboveAverage="0" equalAverage="0" bottom="0" percent="0" rank="0" text="" dxfId="2">
      <formula>"On Hold"</formula>
    </cfRule>
  </conditionalFormatting>
  <conditionalFormatting sqref="E34:E48">
    <cfRule type="expression" priority="5" aboveAverage="0" equalAverage="0" bottom="0" percent="0" rank="0" text="" dxfId="0">
      <formula>AND(ISNUMBER($E34),$E34&gt;45,$F34="Open")</formula>
    </cfRule>
  </conditionalFormatting>
  <dataValidations count="1">
    <dataValidation allowBlank="true" errorStyle="stop" operator="between" showDropDown="false" showErrorMessage="false" showInputMessage="false" sqref="F34:F48" type="list">
      <formula1>"Open,Filled,On Hold,Cancelled"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2026-07-27T07:10:35Z</dcterms:created>
  <dc:creator>Leelu AI</dc:creator>
  <dc:description>Free recruitment workflow template. Sample data is illustrative only.</dc:description>
  <dc:language>en-US</dc:language>
  <cp:lastModifiedBy/>
  <dcterms:modified xsi:type="dcterms:W3CDTF">2026-07-27T07:10:35Z</dcterms:modified>
  <cp:revision>0</cp:revision>
  <dc:subject/>
  <dc:title>Recruitment Dashboard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